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30" windowWidth="19200" windowHeight="12090"/>
  </bookViews>
  <sheets>
    <sheet name="年" sheetId="3" r:id="rId1"/>
  </sheets>
  <calcPr calcId="125725"/>
</workbook>
</file>

<file path=xl/calcChain.xml><?xml version="1.0" encoding="utf-8"?>
<calcChain xmlns="http://schemas.openxmlformats.org/spreadsheetml/2006/main">
  <c r="N20" i="3"/>
  <c r="N21" s="1"/>
  <c r="M20"/>
  <c r="M21" s="1"/>
  <c r="L20"/>
  <c r="L21" s="1"/>
  <c r="K20"/>
  <c r="K21" s="1"/>
  <c r="J20"/>
  <c r="J21" s="1"/>
  <c r="I20"/>
  <c r="I21" s="1"/>
  <c r="H20"/>
  <c r="H21" s="1"/>
  <c r="G20"/>
  <c r="G21" s="1"/>
  <c r="F20"/>
  <c r="F21" s="1"/>
  <c r="E20"/>
  <c r="E21" s="1"/>
  <c r="D20"/>
  <c r="D21" s="1"/>
  <c r="C20"/>
  <c r="C12"/>
  <c r="C13" s="1"/>
  <c r="I26" s="1"/>
  <c r="F26" l="1"/>
  <c r="J26"/>
  <c r="N26"/>
  <c r="K26"/>
  <c r="L26"/>
  <c r="D26"/>
  <c r="M26"/>
  <c r="E26"/>
  <c r="C26"/>
  <c r="G26"/>
  <c r="H26"/>
  <c r="H23"/>
  <c r="P20"/>
  <c r="K23"/>
  <c r="K22"/>
  <c r="K24" s="1"/>
  <c r="I23"/>
  <c r="I22"/>
  <c r="I24" s="1"/>
  <c r="N22"/>
  <c r="N24" s="1"/>
  <c r="N23"/>
  <c r="J23"/>
  <c r="J22"/>
  <c r="J24" s="1"/>
  <c r="G22"/>
  <c r="G24" s="1"/>
  <c r="G23"/>
  <c r="F22"/>
  <c r="F24" s="1"/>
  <c r="F23"/>
  <c r="E22"/>
  <c r="E24" s="1"/>
  <c r="E23"/>
  <c r="M22"/>
  <c r="M24" s="1"/>
  <c r="M23"/>
  <c r="D22"/>
  <c r="D24" s="1"/>
  <c r="D23"/>
  <c r="L23"/>
  <c r="L22"/>
  <c r="L24" s="1"/>
  <c r="H22"/>
  <c r="H24" s="1"/>
  <c r="C21"/>
  <c r="C14"/>
  <c r="H25" l="1"/>
  <c r="I25"/>
  <c r="L25"/>
  <c r="F25"/>
  <c r="N25"/>
  <c r="J25"/>
  <c r="K25"/>
  <c r="D25"/>
  <c r="E25"/>
  <c r="G25"/>
  <c r="M25"/>
  <c r="C23"/>
  <c r="C22"/>
  <c r="C24" s="1"/>
  <c r="F27" l="1"/>
  <c r="F28" s="1"/>
  <c r="H27"/>
  <c r="H28" s="1"/>
  <c r="E27"/>
  <c r="E28" s="1"/>
  <c r="N27"/>
  <c r="N28" s="1"/>
  <c r="G27"/>
  <c r="G28" s="1"/>
  <c r="J27"/>
  <c r="J28" s="1"/>
  <c r="M27"/>
  <c r="M28" s="1"/>
  <c r="K27"/>
  <c r="K28" s="1"/>
  <c r="I27"/>
  <c r="I28" s="1"/>
  <c r="L27"/>
  <c r="L28" s="1"/>
  <c r="D27"/>
  <c r="D28" s="1"/>
  <c r="C25"/>
  <c r="C27" l="1"/>
  <c r="C28" s="1"/>
  <c r="O28" l="1"/>
  <c r="P28" s="1"/>
</calcChain>
</file>

<file path=xl/sharedStrings.xml><?xml version="1.0" encoding="utf-8"?>
<sst xmlns="http://schemas.openxmlformats.org/spreadsheetml/2006/main" count="30" uniqueCount="30">
  <si>
    <t>ストップ幅</t>
    <rPh sb="4" eb="5">
      <t>ハバ</t>
    </rPh>
    <phoneticPr fontId="1"/>
  </si>
  <si>
    <t>損失額</t>
    <rPh sb="0" eb="3">
      <t>ソンシツガク</t>
    </rPh>
    <phoneticPr fontId="1"/>
  </si>
  <si>
    <t>万通貨</t>
    <rPh sb="0" eb="1">
      <t>マン</t>
    </rPh>
    <rPh sb="1" eb="3">
      <t>ツウカ</t>
    </rPh>
    <phoneticPr fontId="1"/>
  </si>
  <si>
    <t>勝率</t>
    <rPh sb="0" eb="2">
      <t>ショウリツ</t>
    </rPh>
    <phoneticPr fontId="1"/>
  </si>
  <si>
    <t>最大勝率</t>
    <rPh sb="0" eb="2">
      <t>サイダイ</t>
    </rPh>
    <rPh sb="2" eb="4">
      <t>ショウリツ</t>
    </rPh>
    <phoneticPr fontId="1"/>
  </si>
  <si>
    <t>年勝率</t>
    <rPh sb="0" eb="1">
      <t>ネン</t>
    </rPh>
    <rPh sb="1" eb="3">
      <t>ショウリツ</t>
    </rPh>
    <phoneticPr fontId="1"/>
  </si>
  <si>
    <t>最小勝率</t>
    <rPh sb="0" eb="2">
      <t>サイショウ</t>
    </rPh>
    <rPh sb="2" eb="4">
      <t>ショウリツ</t>
    </rPh>
    <phoneticPr fontId="1"/>
  </si>
  <si>
    <t>初期資金</t>
    <rPh sb="0" eb="2">
      <t>ショキ</t>
    </rPh>
    <rPh sb="2" eb="4">
      <t>シキン</t>
    </rPh>
    <phoneticPr fontId="1"/>
  </si>
  <si>
    <t>RR</t>
    <phoneticPr fontId="1"/>
  </si>
  <si>
    <t>リスク</t>
    <phoneticPr fontId="1"/>
  </si>
  <si>
    <t>リターン</t>
    <phoneticPr fontId="1"/>
  </si>
  <si>
    <t>スプレッド</t>
    <phoneticPr fontId="1"/>
  </si>
  <si>
    <t>1回トレード%</t>
    <rPh sb="1" eb="2">
      <t>カイ</t>
    </rPh>
    <phoneticPr fontId="1"/>
  </si>
  <si>
    <t>ロット数</t>
    <rPh sb="3" eb="4">
      <t>スウ</t>
    </rPh>
    <phoneticPr fontId="1"/>
  </si>
  <si>
    <t>月</t>
    <rPh sb="0" eb="1">
      <t>ツキ</t>
    </rPh>
    <phoneticPr fontId="1"/>
  </si>
  <si>
    <t>利確数</t>
    <rPh sb="0" eb="2">
      <t>リカク</t>
    </rPh>
    <rPh sb="2" eb="3">
      <t>スウ</t>
    </rPh>
    <phoneticPr fontId="1"/>
  </si>
  <si>
    <t>損切り数</t>
    <rPh sb="0" eb="2">
      <t>ソンギ</t>
    </rPh>
    <rPh sb="3" eb="4">
      <t>スウ</t>
    </rPh>
    <phoneticPr fontId="1"/>
  </si>
  <si>
    <t>月トレード回数</t>
    <rPh sb="0" eb="1">
      <t>ツキ</t>
    </rPh>
    <rPh sb="5" eb="7">
      <t>カイスウ</t>
    </rPh>
    <phoneticPr fontId="1"/>
  </si>
  <si>
    <t>勝ち利益</t>
    <rPh sb="0" eb="1">
      <t>カ</t>
    </rPh>
    <rPh sb="2" eb="4">
      <t>リエキ</t>
    </rPh>
    <phoneticPr fontId="1"/>
  </si>
  <si>
    <t>負け損失</t>
    <rPh sb="0" eb="1">
      <t>マ</t>
    </rPh>
    <rPh sb="2" eb="4">
      <t>ソンシツ</t>
    </rPh>
    <phoneticPr fontId="1"/>
  </si>
  <si>
    <t>小計</t>
    <rPh sb="0" eb="2">
      <t>ショウケイ</t>
    </rPh>
    <phoneticPr fontId="1"/>
  </si>
  <si>
    <t>スプレッド引き</t>
    <rPh sb="5" eb="6">
      <t>ヒ</t>
    </rPh>
    <phoneticPr fontId="1"/>
  </si>
  <si>
    <t>合計</t>
    <rPh sb="0" eb="2">
      <t>ゴウケイ</t>
    </rPh>
    <phoneticPr fontId="1"/>
  </si>
  <si>
    <t>スプレッド</t>
    <phoneticPr fontId="1"/>
  </si>
  <si>
    <t>年利率</t>
    <rPh sb="0" eb="1">
      <t>ネン</t>
    </rPh>
    <rPh sb="1" eb="3">
      <t>リリツ</t>
    </rPh>
    <phoneticPr fontId="1"/>
  </si>
  <si>
    <t>FX・勝率から見たランダム運用シミュレーション（年間）</t>
    <rPh sb="3" eb="5">
      <t>ショウリツ</t>
    </rPh>
    <rPh sb="7" eb="8">
      <t>ミ</t>
    </rPh>
    <rPh sb="13" eb="15">
      <t>ウンヨウ</t>
    </rPh>
    <rPh sb="24" eb="26">
      <t>ネンカン</t>
    </rPh>
    <phoneticPr fontId="1"/>
  </si>
  <si>
    <t>年利益額</t>
    <rPh sb="0" eb="1">
      <t>ネン</t>
    </rPh>
    <rPh sb="1" eb="3">
      <t>リエキ</t>
    </rPh>
    <rPh sb="3" eb="4">
      <t>ガク</t>
    </rPh>
    <phoneticPr fontId="1"/>
  </si>
  <si>
    <t>https://richi-ai.net/</t>
    <phoneticPr fontId="1"/>
  </si>
  <si>
    <t>https://www.youtube.com/channel/UCLrUC9jSbJrmcisYNmLRRZQ</t>
    <phoneticPr fontId="1"/>
  </si>
  <si>
    <t>【FX】リッチちゃんねる</t>
    <phoneticPr fontId="1"/>
  </si>
</sst>
</file>

<file path=xl/styles.xml><?xml version="1.0" encoding="utf-8"?>
<styleSheet xmlns="http://schemas.openxmlformats.org/spreadsheetml/2006/main">
  <numFmts count="3">
    <numFmt numFmtId="176" formatCode="0.0%"/>
    <numFmt numFmtId="177" formatCode="0.0_ "/>
    <numFmt numFmtId="178" formatCode="0_ "/>
  </numFmts>
  <fonts count="9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22"/>
      <color theme="1"/>
      <name val="メイリオ"/>
      <family val="3"/>
      <charset val="128"/>
    </font>
    <font>
      <sz val="24"/>
      <color theme="1"/>
      <name val="メイリオ"/>
      <family val="3"/>
      <charset val="128"/>
    </font>
    <font>
      <sz val="24"/>
      <color rgb="FFFF0000"/>
      <name val="メイリオ"/>
      <family val="3"/>
      <charset val="128"/>
    </font>
    <font>
      <sz val="18"/>
      <color theme="1"/>
      <name val="メイリオ"/>
      <family val="3"/>
      <charset val="128"/>
    </font>
    <font>
      <u/>
      <sz val="11"/>
      <color theme="10"/>
      <name val="ＭＳ Ｐゴシック"/>
      <family val="3"/>
      <charset val="128"/>
    </font>
    <font>
      <sz val="26"/>
      <color theme="1"/>
      <name val="ＭＳ Ｐゴシック"/>
      <family val="2"/>
      <charset val="128"/>
      <scheme val="minor"/>
    </font>
    <font>
      <u/>
      <sz val="26"/>
      <color theme="10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top"/>
      <protection locked="0"/>
    </xf>
  </cellStyleXfs>
  <cellXfs count="29">
    <xf numFmtId="0" fontId="0" fillId="0" borderId="0" xfId="0">
      <alignment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0" xfId="0" applyFont="1">
      <alignment vertical="center"/>
    </xf>
    <xf numFmtId="0" fontId="2" fillId="3" borderId="1" xfId="0" applyFont="1" applyFill="1" applyBorder="1" applyAlignment="1">
      <alignment horizontal="center" vertical="center"/>
    </xf>
    <xf numFmtId="0" fontId="3" fillId="0" borderId="1" xfId="0" applyFont="1" applyBorder="1">
      <alignment vertical="center"/>
    </xf>
    <xf numFmtId="176" fontId="3" fillId="0" borderId="1" xfId="0" applyNumberFormat="1" applyFont="1" applyBorder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>
      <alignment vertical="center"/>
    </xf>
    <xf numFmtId="176" fontId="4" fillId="0" borderId="1" xfId="0" applyNumberFormat="1" applyFont="1" applyBorder="1">
      <alignment vertical="center"/>
    </xf>
    <xf numFmtId="0" fontId="3" fillId="0" borderId="0" xfId="0" applyFont="1" applyProtection="1">
      <alignment vertical="center"/>
      <protection locked="0"/>
    </xf>
    <xf numFmtId="0" fontId="3" fillId="0" borderId="1" xfId="0" applyFont="1" applyBorder="1" applyProtection="1">
      <alignment vertical="center"/>
      <protection locked="0"/>
    </xf>
    <xf numFmtId="176" fontId="3" fillId="0" borderId="1" xfId="0" applyNumberFormat="1" applyFont="1" applyBorder="1" applyProtection="1">
      <alignment vertical="center"/>
      <protection locked="0"/>
    </xf>
    <xf numFmtId="0" fontId="5" fillId="3" borderId="1" xfId="0" applyFont="1" applyFill="1" applyBorder="1">
      <alignment vertical="center"/>
    </xf>
    <xf numFmtId="0" fontId="3" fillId="4" borderId="1" xfId="0" applyFont="1" applyFill="1" applyBorder="1">
      <alignment vertical="center"/>
    </xf>
    <xf numFmtId="9" fontId="2" fillId="0" borderId="1" xfId="0" applyNumberFormat="1" applyFont="1" applyBorder="1">
      <alignment vertical="center"/>
    </xf>
    <xf numFmtId="0" fontId="2" fillId="0" borderId="1" xfId="0" applyNumberFormat="1" applyFont="1" applyBorder="1">
      <alignment vertical="center"/>
    </xf>
    <xf numFmtId="3" fontId="2" fillId="0" borderId="1" xfId="0" applyNumberFormat="1" applyFont="1" applyBorder="1">
      <alignment vertical="center"/>
    </xf>
    <xf numFmtId="3" fontId="2" fillId="0" borderId="1" xfId="0" applyNumberFormat="1" applyFont="1" applyBorder="1" applyProtection="1">
      <alignment vertical="center"/>
      <protection locked="0"/>
    </xf>
    <xf numFmtId="0" fontId="3" fillId="0" borderId="1" xfId="0" applyFont="1" applyBorder="1" applyAlignment="1">
      <alignment horizontal="center" vertical="center"/>
    </xf>
    <xf numFmtId="3" fontId="4" fillId="0" borderId="1" xfId="0" applyNumberFormat="1" applyFont="1" applyBorder="1">
      <alignment vertical="center"/>
    </xf>
    <xf numFmtId="3" fontId="3" fillId="5" borderId="1" xfId="0" applyNumberFormat="1" applyFont="1" applyFill="1" applyBorder="1">
      <alignment vertical="center"/>
    </xf>
    <xf numFmtId="177" fontId="3" fillId="5" borderId="1" xfId="0" applyNumberFormat="1" applyFont="1" applyFill="1" applyBorder="1">
      <alignment vertical="center"/>
    </xf>
    <xf numFmtId="178" fontId="3" fillId="5" borderId="1" xfId="0" applyNumberFormat="1" applyFont="1" applyFill="1" applyBorder="1">
      <alignment vertical="center"/>
    </xf>
    <xf numFmtId="0" fontId="8" fillId="0" borderId="0" xfId="1" applyFont="1" applyAlignment="1" applyProtection="1">
      <alignment vertical="center"/>
      <protection locked="0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7" fillId="0" borderId="0" xfId="0" applyFont="1" applyProtection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colors>
    <mruColors>
      <color rgb="FFD0E820"/>
      <color rgb="FFC0CE3A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youtube.com/channel/UCLrUC9jSbJrmcisYNmLRRZQ" TargetMode="External"/><Relationship Id="rId1" Type="http://schemas.openxmlformats.org/officeDocument/2006/relationships/hyperlink" Target="https://richi-ai.ne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28"/>
  <sheetViews>
    <sheetView showGridLines="0" tabSelected="1" zoomScale="55" zoomScaleNormal="55" workbookViewId="0">
      <selection activeCell="C4" sqref="C4"/>
    </sheetView>
  </sheetViews>
  <sheetFormatPr defaultRowHeight="38.25"/>
  <cols>
    <col min="1" max="1" width="9" style="2"/>
    <col min="2" max="2" width="31.25" style="2" customWidth="1"/>
    <col min="3" max="14" width="26.625" style="2" customWidth="1"/>
    <col min="15" max="15" width="26.875" style="2" customWidth="1"/>
    <col min="16" max="16" width="24.5" style="2" customWidth="1"/>
    <col min="17" max="16384" width="9" style="2"/>
  </cols>
  <sheetData>
    <row r="1" spans="1:6">
      <c r="A1" s="11"/>
    </row>
    <row r="2" spans="1:6">
      <c r="B2" s="2" t="s">
        <v>25</v>
      </c>
    </row>
    <row r="4" spans="1:6">
      <c r="B4" s="1" t="s">
        <v>4</v>
      </c>
      <c r="C4" s="12">
        <v>70</v>
      </c>
      <c r="F4" s="28" t="s">
        <v>29</v>
      </c>
    </row>
    <row r="5" spans="1:6">
      <c r="B5" s="1" t="s">
        <v>6</v>
      </c>
      <c r="C5" s="12">
        <v>50</v>
      </c>
      <c r="F5" s="25" t="s">
        <v>27</v>
      </c>
    </row>
    <row r="6" spans="1:6">
      <c r="B6" s="1" t="s">
        <v>7</v>
      </c>
      <c r="C6" s="19">
        <v>500000</v>
      </c>
      <c r="F6" s="25" t="s">
        <v>28</v>
      </c>
    </row>
    <row r="7" spans="1:6">
      <c r="B7" s="1" t="s">
        <v>17</v>
      </c>
      <c r="C7" s="12">
        <v>40</v>
      </c>
    </row>
    <row r="8" spans="1:6">
      <c r="B8" s="1" t="s">
        <v>12</v>
      </c>
      <c r="C8" s="13">
        <v>0.02</v>
      </c>
    </row>
    <row r="9" spans="1:6">
      <c r="B9" s="1" t="s">
        <v>0</v>
      </c>
      <c r="C9" s="12">
        <v>20</v>
      </c>
    </row>
    <row r="10" spans="1:6">
      <c r="B10" s="1" t="s">
        <v>11</v>
      </c>
      <c r="C10" s="12">
        <v>1</v>
      </c>
    </row>
    <row r="12" spans="1:6">
      <c r="B12" s="3" t="s">
        <v>1</v>
      </c>
      <c r="C12" s="22">
        <f>C6*C8</f>
        <v>10000</v>
      </c>
    </row>
    <row r="13" spans="1:6">
      <c r="B13" s="3" t="s">
        <v>13</v>
      </c>
      <c r="C13" s="23">
        <f>C12/C9/1000</f>
        <v>0.5</v>
      </c>
    </row>
    <row r="14" spans="1:6">
      <c r="B14" s="3" t="s">
        <v>2</v>
      </c>
      <c r="C14" s="24">
        <f>C13*10</f>
        <v>5</v>
      </c>
    </row>
    <row r="16" spans="1:6">
      <c r="B16" s="26" t="s">
        <v>8</v>
      </c>
      <c r="C16" s="6" t="s">
        <v>9</v>
      </c>
      <c r="D16" s="1" t="s">
        <v>10</v>
      </c>
    </row>
    <row r="17" spans="2:16">
      <c r="B17" s="27"/>
      <c r="C17" s="12">
        <v>1</v>
      </c>
      <c r="D17" s="12">
        <v>1</v>
      </c>
    </row>
    <row r="19" spans="2:16" s="7" customFormat="1">
      <c r="B19" s="8" t="s">
        <v>14</v>
      </c>
      <c r="C19" s="8">
        <v>1</v>
      </c>
      <c r="D19" s="8">
        <v>2</v>
      </c>
      <c r="E19" s="8">
        <v>3</v>
      </c>
      <c r="F19" s="8">
        <v>4</v>
      </c>
      <c r="G19" s="8">
        <v>5</v>
      </c>
      <c r="H19" s="8">
        <v>6</v>
      </c>
      <c r="I19" s="8">
        <v>7</v>
      </c>
      <c r="J19" s="8">
        <v>8</v>
      </c>
      <c r="K19" s="8">
        <v>9</v>
      </c>
      <c r="L19" s="8">
        <v>10</v>
      </c>
      <c r="M19" s="8">
        <v>11</v>
      </c>
      <c r="N19" s="8">
        <v>12</v>
      </c>
      <c r="O19" s="8"/>
      <c r="P19" s="8" t="s">
        <v>5</v>
      </c>
    </row>
    <row r="20" spans="2:16">
      <c r="B20" s="9" t="s">
        <v>3</v>
      </c>
      <c r="C20" s="16">
        <f ca="1">RANDBETWEEN($C$5,$C$4)/100</f>
        <v>0.55000000000000004</v>
      </c>
      <c r="D20" s="16">
        <f t="shared" ref="D20:N20" ca="1" si="0">RANDBETWEEN($C$5,$C$4)/100</f>
        <v>0.69</v>
      </c>
      <c r="E20" s="16">
        <f t="shared" ca="1" si="0"/>
        <v>0.56000000000000005</v>
      </c>
      <c r="F20" s="16">
        <f t="shared" ca="1" si="0"/>
        <v>0.51</v>
      </c>
      <c r="G20" s="16">
        <f t="shared" ca="1" si="0"/>
        <v>0.6</v>
      </c>
      <c r="H20" s="16">
        <f t="shared" ca="1" si="0"/>
        <v>0.64</v>
      </c>
      <c r="I20" s="16">
        <f t="shared" ca="1" si="0"/>
        <v>0.64</v>
      </c>
      <c r="J20" s="16">
        <f t="shared" ca="1" si="0"/>
        <v>0.59</v>
      </c>
      <c r="K20" s="16">
        <f t="shared" ca="1" si="0"/>
        <v>0.6</v>
      </c>
      <c r="L20" s="16">
        <f t="shared" ca="1" si="0"/>
        <v>0.59</v>
      </c>
      <c r="M20" s="16">
        <f t="shared" ca="1" si="0"/>
        <v>0.6</v>
      </c>
      <c r="N20" s="16">
        <f t="shared" ca="1" si="0"/>
        <v>0.5</v>
      </c>
      <c r="O20" s="4"/>
      <c r="P20" s="10">
        <f ca="1">AVERAGE(C20:N20)</f>
        <v>0.58916666666666662</v>
      </c>
    </row>
    <row r="21" spans="2:16">
      <c r="B21" s="9" t="s">
        <v>15</v>
      </c>
      <c r="C21" s="17">
        <f ca="1">$C$7*C20</f>
        <v>22</v>
      </c>
      <c r="D21" s="17">
        <f t="shared" ref="D21:N21" ca="1" si="1">$C$7*D20</f>
        <v>27.599999999999998</v>
      </c>
      <c r="E21" s="17">
        <f t="shared" ca="1" si="1"/>
        <v>22.400000000000002</v>
      </c>
      <c r="F21" s="17">
        <f t="shared" ca="1" si="1"/>
        <v>20.399999999999999</v>
      </c>
      <c r="G21" s="17">
        <f t="shared" ca="1" si="1"/>
        <v>24</v>
      </c>
      <c r="H21" s="17">
        <f t="shared" ca="1" si="1"/>
        <v>25.6</v>
      </c>
      <c r="I21" s="17">
        <f t="shared" ca="1" si="1"/>
        <v>25.6</v>
      </c>
      <c r="J21" s="17">
        <f t="shared" ca="1" si="1"/>
        <v>23.599999999999998</v>
      </c>
      <c r="K21" s="17">
        <f t="shared" ca="1" si="1"/>
        <v>24</v>
      </c>
      <c r="L21" s="17">
        <f t="shared" ca="1" si="1"/>
        <v>23.599999999999998</v>
      </c>
      <c r="M21" s="17">
        <f t="shared" ca="1" si="1"/>
        <v>24</v>
      </c>
      <c r="N21" s="17">
        <f t="shared" ca="1" si="1"/>
        <v>20</v>
      </c>
      <c r="O21" s="4"/>
      <c r="P21" s="5"/>
    </row>
    <row r="22" spans="2:16">
      <c r="B22" s="9" t="s">
        <v>16</v>
      </c>
      <c r="C22" s="17">
        <f ca="1">$C$7-C21</f>
        <v>18</v>
      </c>
      <c r="D22" s="17">
        <f t="shared" ref="D22:N22" ca="1" si="2">$C$7-D21</f>
        <v>12.400000000000002</v>
      </c>
      <c r="E22" s="17">
        <f t="shared" ca="1" si="2"/>
        <v>17.599999999999998</v>
      </c>
      <c r="F22" s="17">
        <f t="shared" ca="1" si="2"/>
        <v>19.600000000000001</v>
      </c>
      <c r="G22" s="17">
        <f t="shared" ca="1" si="2"/>
        <v>16</v>
      </c>
      <c r="H22" s="17">
        <f t="shared" ca="1" si="2"/>
        <v>14.399999999999999</v>
      </c>
      <c r="I22" s="17">
        <f t="shared" ca="1" si="2"/>
        <v>14.399999999999999</v>
      </c>
      <c r="J22" s="17">
        <f t="shared" ca="1" si="2"/>
        <v>16.400000000000002</v>
      </c>
      <c r="K22" s="17">
        <f t="shared" ca="1" si="2"/>
        <v>16</v>
      </c>
      <c r="L22" s="17">
        <f t="shared" ca="1" si="2"/>
        <v>16.400000000000002</v>
      </c>
      <c r="M22" s="17">
        <f t="shared" ca="1" si="2"/>
        <v>16</v>
      </c>
      <c r="N22" s="17">
        <f t="shared" ca="1" si="2"/>
        <v>20</v>
      </c>
      <c r="O22" s="4"/>
      <c r="P22" s="5"/>
    </row>
    <row r="23" spans="2:16">
      <c r="B23" s="9" t="s">
        <v>18</v>
      </c>
      <c r="C23" s="18">
        <f ca="1">($C$12*$D$17)*C21</f>
        <v>220000</v>
      </c>
      <c r="D23" s="18">
        <f t="shared" ref="D23:N23" ca="1" si="3">($C$12*$D$17)*D21</f>
        <v>276000</v>
      </c>
      <c r="E23" s="18">
        <f t="shared" ca="1" si="3"/>
        <v>224000.00000000003</v>
      </c>
      <c r="F23" s="18">
        <f t="shared" ca="1" si="3"/>
        <v>204000</v>
      </c>
      <c r="G23" s="18">
        <f t="shared" ca="1" si="3"/>
        <v>240000</v>
      </c>
      <c r="H23" s="18">
        <f t="shared" ca="1" si="3"/>
        <v>256000</v>
      </c>
      <c r="I23" s="18">
        <f t="shared" ca="1" si="3"/>
        <v>256000</v>
      </c>
      <c r="J23" s="18">
        <f t="shared" ca="1" si="3"/>
        <v>235999.99999999997</v>
      </c>
      <c r="K23" s="18">
        <f t="shared" ca="1" si="3"/>
        <v>240000</v>
      </c>
      <c r="L23" s="18">
        <f t="shared" ca="1" si="3"/>
        <v>235999.99999999997</v>
      </c>
      <c r="M23" s="18">
        <f t="shared" ca="1" si="3"/>
        <v>240000</v>
      </c>
      <c r="N23" s="18">
        <f t="shared" ca="1" si="3"/>
        <v>200000</v>
      </c>
      <c r="O23" s="4"/>
      <c r="P23" s="4"/>
    </row>
    <row r="24" spans="2:16">
      <c r="B24" s="9" t="s">
        <v>19</v>
      </c>
      <c r="C24" s="18">
        <f ca="1">$C$12*C22</f>
        <v>180000</v>
      </c>
      <c r="D24" s="18">
        <f t="shared" ref="D24:N24" ca="1" si="4">$C$12*D22</f>
        <v>124000.00000000001</v>
      </c>
      <c r="E24" s="18">
        <f t="shared" ca="1" si="4"/>
        <v>175999.99999999997</v>
      </c>
      <c r="F24" s="18">
        <f t="shared" ca="1" si="4"/>
        <v>196000</v>
      </c>
      <c r="G24" s="18">
        <f t="shared" ca="1" si="4"/>
        <v>160000</v>
      </c>
      <c r="H24" s="18">
        <f t="shared" ca="1" si="4"/>
        <v>144000</v>
      </c>
      <c r="I24" s="18">
        <f t="shared" ca="1" si="4"/>
        <v>144000</v>
      </c>
      <c r="J24" s="18">
        <f t="shared" ca="1" si="4"/>
        <v>164000.00000000003</v>
      </c>
      <c r="K24" s="18">
        <f t="shared" ca="1" si="4"/>
        <v>160000</v>
      </c>
      <c r="L24" s="18">
        <f t="shared" ca="1" si="4"/>
        <v>164000.00000000003</v>
      </c>
      <c r="M24" s="18">
        <f t="shared" ca="1" si="4"/>
        <v>160000</v>
      </c>
      <c r="N24" s="18">
        <f t="shared" ca="1" si="4"/>
        <v>200000</v>
      </c>
      <c r="O24" s="4"/>
      <c r="P24" s="4"/>
    </row>
    <row r="25" spans="2:16">
      <c r="B25" s="15" t="s">
        <v>20</v>
      </c>
      <c r="C25" s="18">
        <f ca="1">C23-C24</f>
        <v>40000</v>
      </c>
      <c r="D25" s="18">
        <f t="shared" ref="D25" ca="1" si="5">D23-D24</f>
        <v>152000</v>
      </c>
      <c r="E25" s="18">
        <f t="shared" ref="E25" ca="1" si="6">E23-E24</f>
        <v>48000.000000000058</v>
      </c>
      <c r="F25" s="18">
        <f t="shared" ref="F25" ca="1" si="7">F23-F24</f>
        <v>8000</v>
      </c>
      <c r="G25" s="18">
        <f t="shared" ref="G25" ca="1" si="8">G23-G24</f>
        <v>80000</v>
      </c>
      <c r="H25" s="18">
        <f t="shared" ref="H25" ca="1" si="9">H23-H24</f>
        <v>112000</v>
      </c>
      <c r="I25" s="18">
        <f t="shared" ref="I25" ca="1" si="10">I23-I24</f>
        <v>112000</v>
      </c>
      <c r="J25" s="18">
        <f t="shared" ref="J25" ca="1" si="11">J23-J24</f>
        <v>71999.999999999942</v>
      </c>
      <c r="K25" s="18">
        <f t="shared" ref="K25" ca="1" si="12">K23-K24</f>
        <v>80000</v>
      </c>
      <c r="L25" s="18">
        <f t="shared" ref="L25" ca="1" si="13">L23-L24</f>
        <v>71999.999999999942</v>
      </c>
      <c r="M25" s="18">
        <f t="shared" ref="M25" ca="1" si="14">M23-M24</f>
        <v>80000</v>
      </c>
      <c r="N25" s="18">
        <f t="shared" ref="N25" ca="1" si="15">N23-N24</f>
        <v>0</v>
      </c>
      <c r="O25" s="4"/>
      <c r="P25" s="4"/>
    </row>
    <row r="26" spans="2:16">
      <c r="B26" s="9" t="s">
        <v>23</v>
      </c>
      <c r="C26" s="18">
        <f>(($C13*1000)*$C10)*$C7</f>
        <v>20000</v>
      </c>
      <c r="D26" s="18">
        <f t="shared" ref="D26:N26" si="16">(($C13*1000)*$C10)*$C7</f>
        <v>20000</v>
      </c>
      <c r="E26" s="18">
        <f t="shared" si="16"/>
        <v>20000</v>
      </c>
      <c r="F26" s="18">
        <f t="shared" si="16"/>
        <v>20000</v>
      </c>
      <c r="G26" s="18">
        <f t="shared" si="16"/>
        <v>20000</v>
      </c>
      <c r="H26" s="18">
        <f t="shared" si="16"/>
        <v>20000</v>
      </c>
      <c r="I26" s="18">
        <f t="shared" si="16"/>
        <v>20000</v>
      </c>
      <c r="J26" s="18">
        <f t="shared" si="16"/>
        <v>20000</v>
      </c>
      <c r="K26" s="18">
        <f t="shared" si="16"/>
        <v>20000</v>
      </c>
      <c r="L26" s="18">
        <f t="shared" si="16"/>
        <v>20000</v>
      </c>
      <c r="M26" s="18">
        <f t="shared" si="16"/>
        <v>20000</v>
      </c>
      <c r="N26" s="18">
        <f t="shared" si="16"/>
        <v>20000</v>
      </c>
      <c r="O26" s="4"/>
      <c r="P26" s="4"/>
    </row>
    <row r="27" spans="2:16">
      <c r="B27" s="14" t="s">
        <v>21</v>
      </c>
      <c r="C27" s="18">
        <f ca="1">C25-C26</f>
        <v>20000</v>
      </c>
      <c r="D27" s="18">
        <f t="shared" ref="D27:N27" ca="1" si="17">D25-D26</f>
        <v>132000</v>
      </c>
      <c r="E27" s="18">
        <f t="shared" ca="1" si="17"/>
        <v>28000.000000000058</v>
      </c>
      <c r="F27" s="18">
        <f t="shared" ca="1" si="17"/>
        <v>-12000</v>
      </c>
      <c r="G27" s="18">
        <f t="shared" ca="1" si="17"/>
        <v>60000</v>
      </c>
      <c r="H27" s="18">
        <f t="shared" ca="1" si="17"/>
        <v>92000</v>
      </c>
      <c r="I27" s="18">
        <f t="shared" ca="1" si="17"/>
        <v>92000</v>
      </c>
      <c r="J27" s="18">
        <f t="shared" ca="1" si="17"/>
        <v>51999.999999999942</v>
      </c>
      <c r="K27" s="18">
        <f t="shared" ca="1" si="17"/>
        <v>60000</v>
      </c>
      <c r="L27" s="18">
        <f t="shared" ca="1" si="17"/>
        <v>51999.999999999942</v>
      </c>
      <c r="M27" s="18">
        <f t="shared" ca="1" si="17"/>
        <v>60000</v>
      </c>
      <c r="N27" s="18">
        <f t="shared" ca="1" si="17"/>
        <v>-20000</v>
      </c>
      <c r="O27" s="20" t="s">
        <v>26</v>
      </c>
      <c r="P27" s="20" t="s">
        <v>24</v>
      </c>
    </row>
    <row r="28" spans="2:16">
      <c r="B28" s="15" t="s">
        <v>22</v>
      </c>
      <c r="C28" s="18">
        <f ca="1">C27</f>
        <v>20000</v>
      </c>
      <c r="D28" s="18">
        <f t="shared" ref="D28" ca="1" si="18">D27</f>
        <v>132000</v>
      </c>
      <c r="E28" s="18">
        <f t="shared" ref="E28" ca="1" si="19">E27</f>
        <v>28000.000000000058</v>
      </c>
      <c r="F28" s="18">
        <f t="shared" ref="F28" ca="1" si="20">F27</f>
        <v>-12000</v>
      </c>
      <c r="G28" s="18">
        <f t="shared" ref="G28" ca="1" si="21">G27</f>
        <v>60000</v>
      </c>
      <c r="H28" s="18">
        <f t="shared" ref="H28" ca="1" si="22">H27</f>
        <v>92000</v>
      </c>
      <c r="I28" s="18">
        <f t="shared" ref="I28" ca="1" si="23">I27</f>
        <v>92000</v>
      </c>
      <c r="J28" s="18">
        <f t="shared" ref="J28" ca="1" si="24">J27</f>
        <v>51999.999999999942</v>
      </c>
      <c r="K28" s="18">
        <f t="shared" ref="K28" ca="1" si="25">K27</f>
        <v>60000</v>
      </c>
      <c r="L28" s="18">
        <f t="shared" ref="L28" ca="1" si="26">L27</f>
        <v>51999.999999999942</v>
      </c>
      <c r="M28" s="18">
        <f t="shared" ref="M28" ca="1" si="27">M27</f>
        <v>60000</v>
      </c>
      <c r="N28" s="18">
        <f t="shared" ref="N28" ca="1" si="28">N27</f>
        <v>-20000</v>
      </c>
      <c r="O28" s="21">
        <f ca="1">SUM(C28:N28)</f>
        <v>616000</v>
      </c>
      <c r="P28" s="10">
        <f ca="1">O28/C6</f>
        <v>1.232</v>
      </c>
    </row>
  </sheetData>
  <sheetProtection password="CC35" sheet="1" objects="1" scenarios="1" selectLockedCells="1"/>
  <mergeCells count="1">
    <mergeCell ref="B16:B17"/>
  </mergeCells>
  <phoneticPr fontId="1"/>
  <hyperlinks>
    <hyperlink ref="F5" r:id="rId1"/>
    <hyperlink ref="F6" r:id="rId2"/>
  </hyperlinks>
  <pageMargins left="0.7" right="0.7" top="0.75" bottom="0.75" header="0.3" footer="0.3"/>
  <pageSetup paperSize="9" orientation="portrait" horizontalDpi="300" verticalDpi="300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年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2020-12-20T04:47:02Z</dcterms:modified>
</cp:coreProperties>
</file>